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geroldrahmann/Desktop/"/>
    </mc:Choice>
  </mc:AlternateContent>
  <xr:revisionPtr revIDLastSave="0" documentId="13_ncr:1_{2D3B7CCC-F62D-F044-A9DD-F9083B3AA570}" xr6:coauthVersionLast="47" xr6:coauthVersionMax="47" xr10:uidLastSave="{00000000-0000-0000-0000-000000000000}"/>
  <bookViews>
    <workbookView xWindow="80" yWindow="500" windowWidth="23940" windowHeight="21680" xr2:uid="{B644BA9E-4B3C-A44B-AACF-B9D3B982CED4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R7" i="1" l="1"/>
  <c r="Q7" i="1"/>
  <c r="P7" i="1"/>
  <c r="O7" i="1"/>
  <c r="R8" i="1"/>
  <c r="Q8" i="1"/>
  <c r="P8" i="1"/>
  <c r="O8" i="1"/>
  <c r="O9" i="1" s="1"/>
  <c r="R14" i="1"/>
  <c r="R15" i="1" s="1"/>
  <c r="R9" i="1"/>
  <c r="Q14" i="1"/>
  <c r="Q15" i="1" s="1"/>
  <c r="Q9" i="1"/>
  <c r="P14" i="1"/>
  <c r="P15" i="1" s="1"/>
  <c r="P9" i="1"/>
  <c r="N18" i="1"/>
  <c r="N8" i="1"/>
  <c r="N9" i="1" s="1"/>
  <c r="G14" i="1"/>
  <c r="I14" i="1"/>
  <c r="I15" i="1" s="1"/>
  <c r="K14" i="1"/>
  <c r="K15" i="1" s="1"/>
  <c r="M14" i="1"/>
  <c r="M15" i="1" s="1"/>
  <c r="O14" i="1"/>
  <c r="O15" i="1" s="1"/>
  <c r="F14" i="1"/>
  <c r="F9" i="1"/>
  <c r="F8" i="1"/>
  <c r="G8" i="1"/>
  <c r="I8" i="1"/>
  <c r="K8" i="1"/>
  <c r="M8" i="1"/>
  <c r="M9" i="1" s="1"/>
  <c r="N26" i="1"/>
  <c r="K9" i="1"/>
  <c r="I9" i="1"/>
  <c r="G9" i="1"/>
  <c r="L14" i="1"/>
  <c r="L15" i="1" s="1"/>
  <c r="J14" i="1"/>
  <c r="J15" i="1"/>
  <c r="H14" i="1"/>
  <c r="H15" i="1" s="1"/>
  <c r="L9" i="1"/>
  <c r="J9" i="1"/>
  <c r="H9" i="1"/>
  <c r="L8" i="1"/>
  <c r="J8" i="1"/>
  <c r="H8" i="1"/>
  <c r="L26" i="1"/>
  <c r="J26" i="1"/>
  <c r="H26" i="1"/>
  <c r="F25" i="1" l="1"/>
  <c r="F26" i="1" s="1"/>
  <c r="G25" i="1"/>
  <c r="G15" i="1"/>
  <c r="G26" i="1"/>
  <c r="I24" i="1"/>
  <c r="I25" i="1" s="1"/>
  <c r="K24" i="1" s="1"/>
  <c r="K25" i="1" s="1"/>
  <c r="F15" i="1"/>
  <c r="N14" i="1"/>
  <c r="N15" i="1" s="1"/>
  <c r="O25" i="1"/>
  <c r="O26" i="1" l="1"/>
  <c r="P24" i="1"/>
  <c r="P25" i="1" s="1"/>
  <c r="Q24" i="1" s="1"/>
  <c r="Q25" i="1" s="1"/>
  <c r="I26" i="1"/>
  <c r="Q26" i="1"/>
  <c r="R24" i="1"/>
  <c r="R25" i="1" s="1"/>
  <c r="R26" i="1" s="1"/>
  <c r="M24" i="1"/>
  <c r="M25" i="1" s="1"/>
  <c r="M26" i="1" s="1"/>
  <c r="K26" i="1"/>
  <c r="P26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Microsoft Office-Benutzer</author>
    <author>Gerold Rahmann</author>
  </authors>
  <commentList>
    <comment ref="N9" authorId="0" shapeId="0" xr:uid="{3A91D07F-84DF-7D42-B7E0-35B672700E21}">
      <text>
        <r>
          <rPr>
            <b/>
            <sz val="10"/>
            <color rgb="FF000000"/>
            <rFont val="Tahoma"/>
            <family val="2"/>
          </rPr>
          <t>Microsoft Office-Benutzer: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Springer payment 2015-2019</t>
        </r>
      </text>
    </comment>
    <comment ref="N12" authorId="0" shapeId="0" xr:uid="{21055980-18A1-AE4B-9B6C-AF687D5F8358}">
      <text>
        <r>
          <rPr>
            <b/>
            <sz val="10"/>
            <color rgb="FF000000"/>
            <rFont val="Tahoma"/>
            <family val="2"/>
          </rPr>
          <t>Microsoft Office-Benutzer: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2015-2019 royalties</t>
        </r>
      </text>
    </comment>
    <comment ref="H16" authorId="1" shapeId="0" xr:uid="{778D828A-32F8-DC4C-9F9B-68013994DDCF}">
      <text>
        <r>
          <rPr>
            <b/>
            <sz val="10"/>
            <color rgb="FF000000"/>
            <rFont val="Tahoma"/>
            <family val="2"/>
          </rPr>
          <t>Gerold Rahmann: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1595,38 OrgaTrop Indonesia (42)
</t>
        </r>
        <r>
          <rPr>
            <sz val="10"/>
            <color rgb="FF000000"/>
            <rFont val="Tahoma"/>
            <family val="2"/>
          </rPr>
          <t xml:space="preserve">1064,22 OWC Dehli (27)
</t>
        </r>
        <r>
          <rPr>
            <sz val="10"/>
            <color rgb="FF000000"/>
            <rFont val="Tahoma"/>
            <family val="2"/>
          </rPr>
          <t xml:space="preserve">212,65 Köpke fairwell Bonn (44)
</t>
        </r>
      </text>
    </comment>
    <comment ref="J16" authorId="1" shapeId="0" xr:uid="{0DDAFEDA-6FE4-A446-A346-665C247D831F}">
      <text>
        <r>
          <rPr>
            <b/>
            <sz val="10"/>
            <color rgb="FF000000"/>
            <rFont val="Tahoma"/>
            <family val="2"/>
          </rPr>
          <t>Gerold Rahmann: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2500 4AOC Senegal
</t>
        </r>
        <r>
          <rPr>
            <sz val="10"/>
            <color rgb="FF000000"/>
            <rFont val="Tahoma"/>
            <family val="2"/>
          </rPr>
          <t>59 Zikeli Account check train</t>
        </r>
      </text>
    </comment>
    <comment ref="L16" authorId="1" shapeId="0" xr:uid="{33F06C9B-57F3-FB4C-9720-3E8EA9304958}">
      <text>
        <r>
          <rPr>
            <b/>
            <sz val="10"/>
            <color rgb="FF000000"/>
            <rFont val="Tahoma"/>
            <family val="2"/>
          </rPr>
          <t>Gerold Rahmann: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1000 Grab-IT Capri
</t>
        </r>
        <r>
          <rPr>
            <sz val="10"/>
            <color rgb="FF000000"/>
            <rFont val="Tahoma"/>
            <family val="2"/>
          </rPr>
          <t>1293,20 EU_NACOA/LLF, Marrakesh</t>
        </r>
      </text>
    </comment>
    <comment ref="O16" authorId="0" shapeId="0" xr:uid="{527EF970-D759-344E-9968-9F390135842F}">
      <text>
        <r>
          <rPr>
            <b/>
            <sz val="10"/>
            <color rgb="FF000000"/>
            <rFont val="Tahoma"/>
            <family val="2"/>
          </rPr>
          <t>Microsoft Office-Benutzer: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5000 travel support keynote speakers OWC and GA (board decision 10/24)</t>
        </r>
      </text>
    </comment>
    <comment ref="O18" authorId="1" shapeId="0" xr:uid="{90DA521A-B811-E243-A085-DD21FDC33AB0}">
      <text>
        <r>
          <rPr>
            <b/>
            <sz val="10"/>
            <color rgb="FF000000"/>
            <rFont val="Tahoma"/>
            <family val="2"/>
          </rPr>
          <t>Gerold Rahmann: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Tax claim costs 2023, 2024</t>
        </r>
      </text>
    </comment>
    <comment ref="L19" authorId="1" shapeId="0" xr:uid="{95990383-A025-7D45-BF6F-A9AFC796FFA9}">
      <text>
        <r>
          <rPr>
            <b/>
            <sz val="10"/>
            <color rgb="FF000000"/>
            <rFont val="Tahoma"/>
            <family val="2"/>
          </rPr>
          <t>Gerold Rahmann: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236,40 Socialcost Webdesigner 2014</t>
        </r>
      </text>
    </comment>
    <comment ref="H21" authorId="1" shapeId="0" xr:uid="{5CFB1E47-4614-A442-B51C-DC2E76FE003A}">
      <text>
        <r>
          <rPr>
            <b/>
            <sz val="10"/>
            <color rgb="FF000000"/>
            <rFont val="Tahoma"/>
            <family val="2"/>
          </rPr>
          <t>Gerold Rahmann: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303 roll ups OWC</t>
        </r>
      </text>
    </comment>
    <comment ref="L21" authorId="1" shapeId="0" xr:uid="{9C89365F-131E-884E-B89B-1C3F95695E82}">
      <text>
        <r>
          <rPr>
            <b/>
            <sz val="10"/>
            <color rgb="FF000000"/>
            <rFont val="Tahoma"/>
            <family val="2"/>
          </rPr>
          <t>Gerold Rahmann: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177,31 software licence</t>
        </r>
      </text>
    </comment>
  </commentList>
</comments>
</file>

<file path=xl/sharedStrings.xml><?xml version="1.0" encoding="utf-8"?>
<sst xmlns="http://schemas.openxmlformats.org/spreadsheetml/2006/main" count="35" uniqueCount="26">
  <si>
    <t>Income</t>
  </si>
  <si>
    <t>Fee</t>
  </si>
  <si>
    <t>Members (paid)</t>
  </si>
  <si>
    <t>others</t>
  </si>
  <si>
    <t>Expenditures</t>
  </si>
  <si>
    <t>Tax claim costs</t>
  </si>
  <si>
    <t>other costs</t>
  </si>
  <si>
    <t>Bank account costs</t>
  </si>
  <si>
    <t>Conference support</t>
  </si>
  <si>
    <t>Bank accounts 1.1.:</t>
  </si>
  <si>
    <t>per member:</t>
  </si>
  <si>
    <t>Money:</t>
  </si>
  <si>
    <t>Promotion/headquarter</t>
  </si>
  <si>
    <t>plan (GA 2017)</t>
  </si>
  <si>
    <t>Bank accounts 31.12.:</t>
  </si>
  <si>
    <t>result (tax claim)</t>
  </si>
  <si>
    <t>year</t>
  </si>
  <si>
    <t>plan/result</t>
  </si>
  <si>
    <t>intermediate (31.8.)</t>
  </si>
  <si>
    <t>Diff 1.1.-31.12./30.06.</t>
  </si>
  <si>
    <t>result (before tax claim)</t>
  </si>
  <si>
    <t>ISOFAR financial report and plans 2024 to 2027</t>
  </si>
  <si>
    <t>Springer royalty</t>
  </si>
  <si>
    <t>plan GA 2024</t>
  </si>
  <si>
    <t>ORGA costs</t>
  </si>
  <si>
    <t>average fee/member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</si>
</sst>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_-* #,##0\ &quot;€&quot;_-;\-* #,##0\ &quot;€&quot;_-;_-* &quot;-&quot;??\ &quot;€&quot;_-;_-@_-"/>
  </numFmts>
  <fonts count="7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rgb="FF000000"/>
      <name val="Tahoma"/>
      <family val="2"/>
    </font>
    <font>
      <b/>
      <sz val="10"/>
      <color rgb="FF000000"/>
      <name val="Tahoma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6">
    <xf numFmtId="0" fontId="0" fillId="0" borderId="0" xfId="0"/>
    <xf numFmtId="0" fontId="2" fillId="0" borderId="0" xfId="0" applyFont="1"/>
    <xf numFmtId="0" fontId="5" fillId="0" borderId="1" xfId="0" applyFont="1" applyBorder="1"/>
    <xf numFmtId="0" fontId="6" fillId="0" borderId="1" xfId="0" applyFont="1" applyBorder="1"/>
    <xf numFmtId="0" fontId="6" fillId="4" borderId="1" xfId="0" applyFont="1" applyFill="1" applyBorder="1" applyAlignment="1">
      <alignment horizontal="right" wrapText="1"/>
    </xf>
    <xf numFmtId="0" fontId="5" fillId="2" borderId="1" xfId="0" applyFont="1" applyFill="1" applyBorder="1" applyAlignment="1">
      <alignment horizontal="right" wrapText="1"/>
    </xf>
    <xf numFmtId="0" fontId="5" fillId="3" borderId="1" xfId="0" applyFont="1" applyFill="1" applyBorder="1" applyAlignment="1">
      <alignment horizontal="right" wrapText="1"/>
    </xf>
    <xf numFmtId="0" fontId="6" fillId="4" borderId="1" xfId="0" applyFont="1" applyFill="1" applyBorder="1" applyAlignment="1">
      <alignment horizontal="right"/>
    </xf>
    <xf numFmtId="0" fontId="5" fillId="2" borderId="1" xfId="0" applyFont="1" applyFill="1" applyBorder="1"/>
    <xf numFmtId="0" fontId="5" fillId="3" borderId="1" xfId="0" applyFont="1" applyFill="1" applyBorder="1" applyAlignment="1">
      <alignment horizontal="right"/>
    </xf>
    <xf numFmtId="0" fontId="5" fillId="2" borderId="1" xfId="0" applyFont="1" applyFill="1" applyBorder="1" applyAlignment="1">
      <alignment horizontal="right"/>
    </xf>
    <xf numFmtId="0" fontId="6" fillId="2" borderId="1" xfId="0" applyFont="1" applyFill="1" applyBorder="1" applyAlignment="1">
      <alignment horizontal="right"/>
    </xf>
    <xf numFmtId="0" fontId="6" fillId="3" borderId="1" xfId="0" applyFont="1" applyFill="1" applyBorder="1"/>
    <xf numFmtId="0" fontId="6" fillId="2" borderId="1" xfId="0" applyFont="1" applyFill="1" applyBorder="1"/>
    <xf numFmtId="0" fontId="6" fillId="0" borderId="0" xfId="0" applyFont="1"/>
    <xf numFmtId="0" fontId="6" fillId="0" borderId="1" xfId="0" applyFont="1" applyBorder="1" applyAlignment="1">
      <alignment horizontal="right"/>
    </xf>
    <xf numFmtId="0" fontId="5" fillId="0" borderId="1" xfId="0" applyFont="1" applyBorder="1" applyAlignment="1">
      <alignment horizontal="right"/>
    </xf>
    <xf numFmtId="0" fontId="5" fillId="0" borderId="1" xfId="0" applyFont="1" applyBorder="1" applyAlignment="1">
      <alignment horizontal="left"/>
    </xf>
    <xf numFmtId="164" fontId="5" fillId="4" borderId="1" xfId="0" applyNumberFormat="1" applyFont="1" applyFill="1" applyBorder="1"/>
    <xf numFmtId="164" fontId="5" fillId="2" borderId="1" xfId="0" applyNumberFormat="1" applyFont="1" applyFill="1" applyBorder="1"/>
    <xf numFmtId="164" fontId="5" fillId="3" borderId="1" xfId="0" applyNumberFormat="1" applyFont="1" applyFill="1" applyBorder="1"/>
    <xf numFmtId="164" fontId="5" fillId="4" borderId="1" xfId="1" applyNumberFormat="1" applyFont="1" applyFill="1" applyBorder="1"/>
    <xf numFmtId="164" fontId="5" fillId="2" borderId="1" xfId="1" applyNumberFormat="1" applyFont="1" applyFill="1" applyBorder="1"/>
    <xf numFmtId="164" fontId="5" fillId="3" borderId="1" xfId="1" applyNumberFormat="1" applyFont="1" applyFill="1" applyBorder="1"/>
    <xf numFmtId="164" fontId="6" fillId="4" borderId="1" xfId="1" applyNumberFormat="1" applyFont="1" applyFill="1" applyBorder="1" applyAlignment="1">
      <alignment horizontal="right"/>
    </xf>
    <xf numFmtId="164" fontId="6" fillId="2" borderId="1" xfId="1" applyNumberFormat="1" applyFont="1" applyFill="1" applyBorder="1" applyAlignment="1">
      <alignment horizontal="right"/>
    </xf>
    <xf numFmtId="164" fontId="6" fillId="3" borderId="1" xfId="1" applyNumberFormat="1" applyFont="1" applyFill="1" applyBorder="1"/>
    <xf numFmtId="164" fontId="6" fillId="2" borderId="1" xfId="1" applyNumberFormat="1" applyFont="1" applyFill="1" applyBorder="1"/>
    <xf numFmtId="164" fontId="6" fillId="4" borderId="1" xfId="0" applyNumberFormat="1" applyFont="1" applyFill="1" applyBorder="1"/>
    <xf numFmtId="164" fontId="6" fillId="3" borderId="1" xfId="0" applyNumberFormat="1" applyFont="1" applyFill="1" applyBorder="1"/>
    <xf numFmtId="164" fontId="5" fillId="4" borderId="1" xfId="1" applyNumberFormat="1" applyFont="1" applyFill="1" applyBorder="1" applyAlignment="1">
      <alignment horizontal="right"/>
    </xf>
    <xf numFmtId="0" fontId="5" fillId="0" borderId="1" xfId="0" applyFont="1" applyBorder="1" applyAlignment="1">
      <alignment horizontal="right" wrapText="1"/>
    </xf>
    <xf numFmtId="164" fontId="5" fillId="0" borderId="1" xfId="0" applyNumberFormat="1" applyFont="1" applyBorder="1"/>
    <xf numFmtId="164" fontId="5" fillId="0" borderId="1" xfId="1" applyNumberFormat="1" applyFont="1" applyFill="1" applyBorder="1"/>
    <xf numFmtId="164" fontId="6" fillId="0" borderId="1" xfId="1" applyNumberFormat="1" applyFont="1" applyFill="1" applyBorder="1"/>
    <xf numFmtId="164" fontId="6" fillId="0" borderId="1" xfId="1" applyNumberFormat="1" applyFont="1" applyFill="1" applyBorder="1" applyAlignment="1">
      <alignment horizontal="right"/>
    </xf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BC988A-18EA-7740-B104-B31851E74D14}">
  <dimension ref="E2:R26"/>
  <sheetViews>
    <sheetView tabSelected="1" topLeftCell="E1" zoomScale="180" zoomScaleNormal="180" workbookViewId="0">
      <pane xSplit="4780" topLeftCell="D1" activePane="topRight"/>
      <selection activeCell="E22" sqref="A22:XFD22"/>
      <selection pane="topRight" activeCell="Q10" sqref="Q10"/>
    </sheetView>
  </sheetViews>
  <sheetFormatPr baseColWidth="10" defaultRowHeight="16" x14ac:dyDescent="0.2"/>
  <cols>
    <col min="4" max="4" width="25.33203125" customWidth="1"/>
    <col min="5" max="5" width="33.33203125" style="14" bestFit="1" customWidth="1"/>
    <col min="6" max="6" width="9.6640625" style="14" hidden="1" customWidth="1"/>
    <col min="7" max="7" width="11" style="14" hidden="1" customWidth="1"/>
    <col min="8" max="8" width="8" style="14" hidden="1" customWidth="1"/>
    <col min="9" max="9" width="11" style="14" hidden="1" customWidth="1"/>
    <col min="10" max="10" width="8" style="14" hidden="1" customWidth="1"/>
    <col min="11" max="11" width="11" style="14" hidden="1" customWidth="1"/>
    <col min="12" max="12" width="8" style="14" hidden="1" customWidth="1"/>
    <col min="13" max="13" width="11" style="14" hidden="1" customWidth="1"/>
    <col min="14" max="14" width="10.33203125" style="14" hidden="1" customWidth="1"/>
    <col min="15" max="15" width="11.33203125" style="14" bestFit="1" customWidth="1"/>
    <col min="16" max="18" width="11.5" style="14" customWidth="1"/>
  </cols>
  <sheetData>
    <row r="2" spans="5:18" x14ac:dyDescent="0.2">
      <c r="E2" s="2" t="s">
        <v>21</v>
      </c>
      <c r="F2" s="2"/>
      <c r="G2" s="2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spans="5:18" x14ac:dyDescent="0.2"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</row>
    <row r="4" spans="5:18" ht="30" x14ac:dyDescent="0.2">
      <c r="E4" s="15" t="s">
        <v>17</v>
      </c>
      <c r="F4" s="4" t="s">
        <v>18</v>
      </c>
      <c r="G4" s="5" t="s">
        <v>13</v>
      </c>
      <c r="H4" s="6" t="s">
        <v>15</v>
      </c>
      <c r="I4" s="5" t="s">
        <v>13</v>
      </c>
      <c r="J4" s="6" t="s">
        <v>15</v>
      </c>
      <c r="K4" s="5" t="s">
        <v>13</v>
      </c>
      <c r="L4" s="6" t="s">
        <v>15</v>
      </c>
      <c r="M4" s="5" t="s">
        <v>13</v>
      </c>
      <c r="N4" s="6" t="s">
        <v>20</v>
      </c>
      <c r="O4" s="31" t="s">
        <v>23</v>
      </c>
      <c r="P4" s="31" t="s">
        <v>23</v>
      </c>
      <c r="Q4" s="31" t="s">
        <v>23</v>
      </c>
      <c r="R4" s="31" t="s">
        <v>23</v>
      </c>
    </row>
    <row r="5" spans="5:18" x14ac:dyDescent="0.2">
      <c r="E5" s="15" t="s">
        <v>16</v>
      </c>
      <c r="F5" s="7">
        <v>2017</v>
      </c>
      <c r="G5" s="8">
        <v>2017</v>
      </c>
      <c r="H5" s="9">
        <v>2017</v>
      </c>
      <c r="I5" s="10">
        <v>2018</v>
      </c>
      <c r="J5" s="9">
        <v>2018</v>
      </c>
      <c r="K5" s="10">
        <v>2019</v>
      </c>
      <c r="L5" s="9">
        <v>2019</v>
      </c>
      <c r="M5" s="10">
        <v>2020</v>
      </c>
      <c r="N5" s="9">
        <v>2020</v>
      </c>
      <c r="O5" s="16">
        <v>2024</v>
      </c>
      <c r="P5" s="16">
        <v>2025</v>
      </c>
      <c r="Q5" s="16">
        <v>2026</v>
      </c>
      <c r="R5" s="16">
        <v>2027</v>
      </c>
    </row>
    <row r="6" spans="5:18" x14ac:dyDescent="0.2">
      <c r="E6" s="15" t="s">
        <v>2</v>
      </c>
      <c r="F6" s="7">
        <v>240</v>
      </c>
      <c r="G6" s="11">
        <v>300</v>
      </c>
      <c r="H6" s="12">
        <v>263</v>
      </c>
      <c r="I6" s="13">
        <v>300</v>
      </c>
      <c r="J6" s="12">
        <v>150</v>
      </c>
      <c r="K6" s="13">
        <v>300</v>
      </c>
      <c r="L6" s="12">
        <v>146</v>
      </c>
      <c r="M6" s="13">
        <v>300</v>
      </c>
      <c r="N6" s="12">
        <v>141</v>
      </c>
      <c r="O6" s="3">
        <v>50</v>
      </c>
      <c r="P6" s="3">
        <v>50</v>
      </c>
      <c r="Q6" s="3">
        <v>50</v>
      </c>
      <c r="R6" s="3">
        <v>50</v>
      </c>
    </row>
    <row r="7" spans="5:18" x14ac:dyDescent="0.2">
      <c r="E7" s="15" t="s">
        <v>25</v>
      </c>
      <c r="F7" s="7"/>
      <c r="G7" s="11"/>
      <c r="H7" s="12"/>
      <c r="I7" s="13"/>
      <c r="J7" s="12"/>
      <c r="K7" s="13"/>
      <c r="L7" s="12"/>
      <c r="M7" s="13"/>
      <c r="N7" s="12"/>
      <c r="O7" s="3">
        <f>+O10/O6</f>
        <v>40</v>
      </c>
      <c r="P7" s="3">
        <f t="shared" ref="P7:R7" si="0">+P10/P6</f>
        <v>40</v>
      </c>
      <c r="Q7" s="3">
        <f t="shared" si="0"/>
        <v>40</v>
      </c>
      <c r="R7" s="3">
        <f t="shared" si="0"/>
        <v>40</v>
      </c>
    </row>
    <row r="8" spans="5:18" x14ac:dyDescent="0.2">
      <c r="E8" s="2" t="s">
        <v>0</v>
      </c>
      <c r="F8" s="18">
        <f>SUM(F10:F12)</f>
        <v>5381.29</v>
      </c>
      <c r="G8" s="19">
        <f>SUM(G10:G12)</f>
        <v>6000</v>
      </c>
      <c r="H8" s="20">
        <f>SUM(H10:H12)</f>
        <v>7267.52</v>
      </c>
      <c r="I8" s="19">
        <f>SUM(I10:I12)</f>
        <v>6000</v>
      </c>
      <c r="J8" s="20">
        <f t="shared" ref="J8:N8" si="1">SUM(J10:J12)</f>
        <v>5220</v>
      </c>
      <c r="K8" s="19">
        <f>SUM(K10:K12)</f>
        <v>6000</v>
      </c>
      <c r="L8" s="20">
        <f t="shared" si="1"/>
        <v>4987.5</v>
      </c>
      <c r="M8" s="19">
        <f>SUM(M10:M12)</f>
        <v>6000</v>
      </c>
      <c r="N8" s="20">
        <f t="shared" si="1"/>
        <v>22674.839999999997</v>
      </c>
      <c r="O8" s="32">
        <f>+O10+O11+O12</f>
        <v>7000</v>
      </c>
      <c r="P8" s="32">
        <f t="shared" ref="P8:R8" si="2">+P10+P11+P12</f>
        <v>7000</v>
      </c>
      <c r="Q8" s="32">
        <f t="shared" si="2"/>
        <v>7000</v>
      </c>
      <c r="R8" s="32">
        <f t="shared" si="2"/>
        <v>7000</v>
      </c>
    </row>
    <row r="9" spans="5:18" s="1" customFormat="1" x14ac:dyDescent="0.2">
      <c r="E9" s="16" t="s">
        <v>10</v>
      </c>
      <c r="F9" s="21">
        <f t="shared" ref="F9:L9" si="3">+F10/F6</f>
        <v>22.422041666666665</v>
      </c>
      <c r="G9" s="22">
        <f t="shared" si="3"/>
        <v>20</v>
      </c>
      <c r="H9" s="23">
        <f t="shared" si="3"/>
        <v>27.633155893536124</v>
      </c>
      <c r="I9" s="22">
        <f t="shared" si="3"/>
        <v>20</v>
      </c>
      <c r="J9" s="23">
        <f t="shared" si="3"/>
        <v>34.799999999999997</v>
      </c>
      <c r="K9" s="22">
        <f t="shared" si="3"/>
        <v>20</v>
      </c>
      <c r="L9" s="23">
        <f t="shared" si="3"/>
        <v>34.160958904109592</v>
      </c>
      <c r="M9" s="22">
        <f t="shared" ref="M9:R9" si="4">+M8/M6</f>
        <v>20</v>
      </c>
      <c r="N9" s="23">
        <f t="shared" si="4"/>
        <v>160.81446808510637</v>
      </c>
      <c r="O9" s="33">
        <f t="shared" si="4"/>
        <v>140</v>
      </c>
      <c r="P9" s="33">
        <f t="shared" si="4"/>
        <v>140</v>
      </c>
      <c r="Q9" s="33">
        <f t="shared" si="4"/>
        <v>140</v>
      </c>
      <c r="R9" s="33">
        <f t="shared" si="4"/>
        <v>140</v>
      </c>
    </row>
    <row r="10" spans="5:18" x14ac:dyDescent="0.2">
      <c r="E10" s="15" t="s">
        <v>1</v>
      </c>
      <c r="F10" s="24">
        <v>5381.29</v>
      </c>
      <c r="G10" s="25">
        <v>6000</v>
      </c>
      <c r="H10" s="26">
        <v>7267.52</v>
      </c>
      <c r="I10" s="27">
        <v>6000</v>
      </c>
      <c r="J10" s="26">
        <v>5220</v>
      </c>
      <c r="K10" s="27">
        <v>6000</v>
      </c>
      <c r="L10" s="26">
        <v>4987.5</v>
      </c>
      <c r="M10" s="27">
        <v>6000</v>
      </c>
      <c r="N10" s="26">
        <v>5061.92</v>
      </c>
      <c r="O10" s="34">
        <v>2000</v>
      </c>
      <c r="P10" s="34">
        <v>2000</v>
      </c>
      <c r="Q10" s="34">
        <v>2000</v>
      </c>
      <c r="R10" s="34">
        <v>2000</v>
      </c>
    </row>
    <row r="11" spans="5:18" x14ac:dyDescent="0.2">
      <c r="E11" s="15" t="s">
        <v>22</v>
      </c>
      <c r="F11" s="24"/>
      <c r="G11" s="25"/>
      <c r="H11" s="26"/>
      <c r="I11" s="27"/>
      <c r="J11" s="26"/>
      <c r="K11" s="27"/>
      <c r="L11" s="26"/>
      <c r="M11" s="27"/>
      <c r="N11" s="26"/>
      <c r="O11" s="34">
        <v>5000</v>
      </c>
      <c r="P11" s="34">
        <v>5000</v>
      </c>
      <c r="Q11" s="34">
        <v>5000</v>
      </c>
      <c r="R11" s="34">
        <v>5000</v>
      </c>
    </row>
    <row r="12" spans="5:18" x14ac:dyDescent="0.2">
      <c r="E12" s="15" t="s">
        <v>3</v>
      </c>
      <c r="F12" s="24">
        <v>0</v>
      </c>
      <c r="G12" s="25"/>
      <c r="H12" s="26">
        <v>0</v>
      </c>
      <c r="I12" s="27"/>
      <c r="J12" s="26">
        <v>0</v>
      </c>
      <c r="K12" s="27"/>
      <c r="L12" s="26">
        <v>0</v>
      </c>
      <c r="M12" s="27"/>
      <c r="N12" s="26">
        <v>17612.919999999998</v>
      </c>
      <c r="O12" s="34">
        <v>0</v>
      </c>
      <c r="P12" s="34">
        <v>0</v>
      </c>
      <c r="Q12" s="34">
        <v>0</v>
      </c>
      <c r="R12" s="34">
        <v>0</v>
      </c>
    </row>
    <row r="13" spans="5:18" x14ac:dyDescent="0.2">
      <c r="E13" s="3"/>
      <c r="F13" s="28"/>
      <c r="G13" s="27"/>
      <c r="H13" s="29"/>
      <c r="I13" s="27"/>
      <c r="J13" s="29"/>
      <c r="K13" s="27"/>
      <c r="L13" s="29"/>
      <c r="M13" s="27"/>
      <c r="N13" s="29"/>
      <c r="O13" s="34"/>
      <c r="P13" s="34"/>
      <c r="Q13" s="34"/>
      <c r="R13" s="34"/>
    </row>
    <row r="14" spans="5:18" s="1" customFormat="1" x14ac:dyDescent="0.2">
      <c r="E14" s="17" t="s">
        <v>4</v>
      </c>
      <c r="F14" s="21">
        <f>SUM(F16:F21)</f>
        <v>1800</v>
      </c>
      <c r="G14" s="22">
        <f>SUM(G16:G21)</f>
        <v>13300</v>
      </c>
      <c r="H14" s="23">
        <f>SUM(H16:H21)</f>
        <v>11764.41</v>
      </c>
      <c r="I14" s="22">
        <f>SUM(I16:I21)</f>
        <v>11800</v>
      </c>
      <c r="J14" s="23">
        <f>SUM(J16:J21)</f>
        <v>10549.95</v>
      </c>
      <c r="K14" s="22">
        <f>SUM(K16:K21)</f>
        <v>11800</v>
      </c>
      <c r="L14" s="23">
        <f>SUM(L16:L21)</f>
        <v>10739.83</v>
      </c>
      <c r="M14" s="22">
        <f>SUM(M16:M21)</f>
        <v>13300</v>
      </c>
      <c r="N14" s="23">
        <f>SUM(N16:N21)</f>
        <v>7053.57</v>
      </c>
      <c r="O14" s="33">
        <f>SUM(O16:O21)</f>
        <v>10600</v>
      </c>
      <c r="P14" s="33">
        <f>SUM(P16:P21)</f>
        <v>5000</v>
      </c>
      <c r="Q14" s="33">
        <f>SUM(Q16:Q21)</f>
        <v>5000</v>
      </c>
      <c r="R14" s="33">
        <f>SUM(R16:R21)</f>
        <v>7000</v>
      </c>
    </row>
    <row r="15" spans="5:18" s="1" customFormat="1" x14ac:dyDescent="0.2">
      <c r="E15" s="16" t="s">
        <v>10</v>
      </c>
      <c r="F15" s="21">
        <f>+F14/F6</f>
        <v>7.5</v>
      </c>
      <c r="G15" s="22">
        <f>+G14/G6</f>
        <v>44.333333333333336</v>
      </c>
      <c r="H15" s="23">
        <f>+H14/H6</f>
        <v>44.731596958174904</v>
      </c>
      <c r="I15" s="22">
        <f>+I14/I6</f>
        <v>39.333333333333336</v>
      </c>
      <c r="J15" s="23">
        <f t="shared" ref="J15:N15" si="5">+J14/J6</f>
        <v>70.332999999999998</v>
      </c>
      <c r="K15" s="22">
        <f>+K14/K6</f>
        <v>39.333333333333336</v>
      </c>
      <c r="L15" s="23">
        <f t="shared" si="5"/>
        <v>73.560479452054793</v>
      </c>
      <c r="M15" s="22">
        <f>+M14/M6</f>
        <v>44.333333333333336</v>
      </c>
      <c r="N15" s="23">
        <f t="shared" si="5"/>
        <v>50.02531914893617</v>
      </c>
      <c r="O15" s="33">
        <f>+O14/O6</f>
        <v>212</v>
      </c>
      <c r="P15" s="33">
        <f>+P14/P6</f>
        <v>100</v>
      </c>
      <c r="Q15" s="33">
        <f>+Q14/Q6</f>
        <v>100</v>
      </c>
      <c r="R15" s="33">
        <f>+R14/R6</f>
        <v>140</v>
      </c>
    </row>
    <row r="16" spans="5:18" x14ac:dyDescent="0.2">
      <c r="E16" s="15" t="s">
        <v>8</v>
      </c>
      <c r="F16" s="24">
        <v>1500</v>
      </c>
      <c r="G16" s="25">
        <v>4000</v>
      </c>
      <c r="H16" s="26">
        <v>2988.85</v>
      </c>
      <c r="I16" s="27">
        <v>2500</v>
      </c>
      <c r="J16" s="26">
        <v>2559</v>
      </c>
      <c r="K16" s="27">
        <v>2500</v>
      </c>
      <c r="L16" s="26">
        <v>2293.1999999999998</v>
      </c>
      <c r="M16" s="27">
        <v>4000</v>
      </c>
      <c r="N16" s="26">
        <v>0</v>
      </c>
      <c r="O16" s="34">
        <v>5000</v>
      </c>
      <c r="P16" s="34"/>
      <c r="Q16" s="34"/>
      <c r="R16" s="34">
        <v>2000</v>
      </c>
    </row>
    <row r="17" spans="5:18" x14ac:dyDescent="0.2">
      <c r="E17" s="15" t="s">
        <v>7</v>
      </c>
      <c r="F17" s="24"/>
      <c r="G17" s="25"/>
      <c r="H17" s="26">
        <v>119.89</v>
      </c>
      <c r="I17" s="27"/>
      <c r="J17" s="26">
        <v>160.75</v>
      </c>
      <c r="K17" s="27"/>
      <c r="L17" s="26">
        <v>36.119999999999997</v>
      </c>
      <c r="M17" s="27"/>
      <c r="N17" s="26">
        <v>39.229999999999997</v>
      </c>
      <c r="O17" s="34">
        <v>100</v>
      </c>
      <c r="P17" s="34">
        <v>100</v>
      </c>
      <c r="Q17" s="34">
        <v>100</v>
      </c>
      <c r="R17" s="34">
        <v>100</v>
      </c>
    </row>
    <row r="18" spans="5:18" x14ac:dyDescent="0.2">
      <c r="E18" s="15" t="s">
        <v>5</v>
      </c>
      <c r="F18" s="24"/>
      <c r="G18" s="25">
        <v>600</v>
      </c>
      <c r="H18" s="26">
        <v>526.58000000000004</v>
      </c>
      <c r="I18" s="27">
        <v>600</v>
      </c>
      <c r="J18" s="26">
        <v>690.2</v>
      </c>
      <c r="K18" s="27">
        <v>600</v>
      </c>
      <c r="L18" s="26">
        <v>856.8</v>
      </c>
      <c r="M18" s="27">
        <v>600</v>
      </c>
      <c r="N18" s="26">
        <f>618.42-11.52</f>
        <v>606.9</v>
      </c>
      <c r="O18" s="34">
        <v>1200</v>
      </c>
      <c r="P18" s="34">
        <v>600</v>
      </c>
      <c r="Q18" s="34">
        <v>600</v>
      </c>
      <c r="R18" s="34">
        <v>600</v>
      </c>
    </row>
    <row r="19" spans="5:18" x14ac:dyDescent="0.2">
      <c r="E19" s="15" t="s">
        <v>6</v>
      </c>
      <c r="F19" s="24"/>
      <c r="G19" s="25"/>
      <c r="H19" s="26">
        <v>685.64</v>
      </c>
      <c r="I19" s="27"/>
      <c r="J19" s="26">
        <v>0</v>
      </c>
      <c r="K19" s="27"/>
      <c r="L19" s="26">
        <v>236.4</v>
      </c>
      <c r="M19" s="27">
        <v>0</v>
      </c>
      <c r="N19" s="26">
        <v>0</v>
      </c>
      <c r="O19" s="34">
        <v>100</v>
      </c>
      <c r="P19" s="34">
        <v>100</v>
      </c>
      <c r="Q19" s="34">
        <v>100</v>
      </c>
      <c r="R19" s="34">
        <v>100</v>
      </c>
    </row>
    <row r="20" spans="5:18" x14ac:dyDescent="0.2">
      <c r="E20" s="15" t="s">
        <v>24</v>
      </c>
      <c r="F20" s="24"/>
      <c r="G20" s="25">
        <v>7500</v>
      </c>
      <c r="H20" s="26">
        <v>7140</v>
      </c>
      <c r="I20" s="27">
        <v>7500</v>
      </c>
      <c r="J20" s="26">
        <v>7140</v>
      </c>
      <c r="K20" s="27">
        <v>7500</v>
      </c>
      <c r="L20" s="26">
        <v>7140</v>
      </c>
      <c r="M20" s="27">
        <v>7500</v>
      </c>
      <c r="N20" s="26">
        <v>6300</v>
      </c>
      <c r="O20" s="34">
        <v>4000</v>
      </c>
      <c r="P20" s="34">
        <v>4000</v>
      </c>
      <c r="Q20" s="34">
        <v>4000</v>
      </c>
      <c r="R20" s="34">
        <v>4000</v>
      </c>
    </row>
    <row r="21" spans="5:18" x14ac:dyDescent="0.2">
      <c r="E21" s="15" t="s">
        <v>12</v>
      </c>
      <c r="F21" s="24">
        <v>300</v>
      </c>
      <c r="G21" s="25">
        <v>1200</v>
      </c>
      <c r="H21" s="26">
        <v>303.45</v>
      </c>
      <c r="I21" s="27">
        <v>1200</v>
      </c>
      <c r="J21" s="26"/>
      <c r="K21" s="27">
        <v>1200</v>
      </c>
      <c r="L21" s="26">
        <v>177.31</v>
      </c>
      <c r="M21" s="27">
        <v>1200</v>
      </c>
      <c r="N21" s="26">
        <v>107.44</v>
      </c>
      <c r="O21" s="34">
        <v>200</v>
      </c>
      <c r="P21" s="34">
        <v>200</v>
      </c>
      <c r="Q21" s="34">
        <v>200</v>
      </c>
      <c r="R21" s="34">
        <v>200</v>
      </c>
    </row>
    <row r="22" spans="5:18" x14ac:dyDescent="0.2">
      <c r="E22" s="15"/>
      <c r="F22" s="24"/>
      <c r="G22" s="25"/>
      <c r="H22" s="26"/>
      <c r="I22" s="27"/>
      <c r="J22" s="26"/>
      <c r="K22" s="27"/>
      <c r="L22" s="29"/>
      <c r="M22" s="27"/>
      <c r="N22" s="26"/>
      <c r="O22" s="34"/>
      <c r="P22" s="34"/>
      <c r="Q22" s="34"/>
      <c r="R22" s="34"/>
    </row>
    <row r="23" spans="5:18" x14ac:dyDescent="0.2">
      <c r="E23" s="16" t="s">
        <v>11</v>
      </c>
      <c r="F23" s="30"/>
      <c r="G23" s="25"/>
      <c r="H23" s="29"/>
      <c r="I23" s="27"/>
      <c r="J23" s="29"/>
      <c r="K23" s="27"/>
      <c r="L23" s="29"/>
      <c r="M23" s="27"/>
      <c r="N23" s="26"/>
      <c r="O23" s="34"/>
      <c r="P23" s="34"/>
      <c r="Q23" s="34"/>
      <c r="R23" s="34"/>
    </row>
    <row r="24" spans="5:18" x14ac:dyDescent="0.2">
      <c r="E24" s="15" t="s">
        <v>9</v>
      </c>
      <c r="F24" s="24">
        <v>41829.64</v>
      </c>
      <c r="G24" s="27">
        <v>41829.64</v>
      </c>
      <c r="H24" s="26">
        <v>41829.64</v>
      </c>
      <c r="I24" s="27">
        <f>+G25</f>
        <v>34529.64</v>
      </c>
      <c r="J24" s="26">
        <v>37600.21</v>
      </c>
      <c r="K24" s="27">
        <f>+I25</f>
        <v>28729.64</v>
      </c>
      <c r="L24" s="26">
        <v>30711.39</v>
      </c>
      <c r="M24" s="27">
        <f>+K25</f>
        <v>22929.64</v>
      </c>
      <c r="N24" s="26">
        <v>22938.42</v>
      </c>
      <c r="O24" s="35">
        <v>41274</v>
      </c>
      <c r="P24" s="34">
        <f>+O25</f>
        <v>37674</v>
      </c>
      <c r="Q24" s="34">
        <f>+P25</f>
        <v>39674</v>
      </c>
      <c r="R24" s="34">
        <f>+Q25</f>
        <v>41674</v>
      </c>
    </row>
    <row r="25" spans="5:18" x14ac:dyDescent="0.2">
      <c r="E25" s="15" t="s">
        <v>14</v>
      </c>
      <c r="F25" s="24">
        <f>+F24-F14+F8</f>
        <v>45410.93</v>
      </c>
      <c r="G25" s="25">
        <f>+G24-G14+G8</f>
        <v>34529.64</v>
      </c>
      <c r="H25" s="26">
        <v>37600.21</v>
      </c>
      <c r="I25" s="25">
        <f>+I24-I14+I8</f>
        <v>28729.64</v>
      </c>
      <c r="J25" s="26">
        <v>30711.39</v>
      </c>
      <c r="K25" s="25">
        <f>+K24-K14+K8</f>
        <v>22929.64</v>
      </c>
      <c r="L25" s="26">
        <v>22938.42</v>
      </c>
      <c r="M25" s="25">
        <f>+M24-M14+M8</f>
        <v>15629.64</v>
      </c>
      <c r="N25" s="26">
        <v>39073.040000000001</v>
      </c>
      <c r="O25" s="35">
        <f>+O24-O14+O8</f>
        <v>37674</v>
      </c>
      <c r="P25" s="35">
        <f>+P24-P14+P8</f>
        <v>39674</v>
      </c>
      <c r="Q25" s="35">
        <f>+Q24-Q14+Q8</f>
        <v>41674</v>
      </c>
      <c r="R25" s="35">
        <f>+R24-R14+R8</f>
        <v>41674</v>
      </c>
    </row>
    <row r="26" spans="5:18" x14ac:dyDescent="0.2">
      <c r="E26" s="15" t="s">
        <v>19</v>
      </c>
      <c r="F26" s="24">
        <f t="shared" ref="F26:N26" si="6">+F25-F24</f>
        <v>3581.2900000000009</v>
      </c>
      <c r="G26" s="25">
        <f t="shared" si="6"/>
        <v>-7300</v>
      </c>
      <c r="H26" s="26">
        <f t="shared" si="6"/>
        <v>-4229.43</v>
      </c>
      <c r="I26" s="25">
        <f t="shared" si="6"/>
        <v>-5800</v>
      </c>
      <c r="J26" s="26">
        <f t="shared" si="6"/>
        <v>-6888.82</v>
      </c>
      <c r="K26" s="25">
        <f t="shared" si="6"/>
        <v>-5800</v>
      </c>
      <c r="L26" s="26">
        <f t="shared" si="6"/>
        <v>-7772.9700000000012</v>
      </c>
      <c r="M26" s="25">
        <f t="shared" si="6"/>
        <v>-7300</v>
      </c>
      <c r="N26" s="26">
        <f t="shared" si="6"/>
        <v>16134.620000000003</v>
      </c>
      <c r="O26" s="35">
        <f t="shared" ref="O26" si="7">+O25-O24</f>
        <v>-3600</v>
      </c>
      <c r="P26" s="35">
        <f t="shared" ref="P26:Q26" si="8">+P25-P24</f>
        <v>2000</v>
      </c>
      <c r="Q26" s="35">
        <f t="shared" si="8"/>
        <v>2000</v>
      </c>
      <c r="R26" s="35">
        <f t="shared" ref="R26" si="9">+R25-R24</f>
        <v>0</v>
      </c>
    </row>
  </sheetData>
  <pageMargins left="0.7" right="0.7" top="0.78740157499999996" bottom="0.78740157499999996" header="0.3" footer="0.3"/>
  <pageSetup paperSize="9" orientation="portrait" horizontalDpi="0" verticalDpi="0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Gerold Rahmann</dc:creator>
  <cp:lastModifiedBy>Gerold Rahmann</cp:lastModifiedBy>
  <dcterms:created xsi:type="dcterms:W3CDTF">2020-05-27T10:01:31Z</dcterms:created>
  <dcterms:modified xsi:type="dcterms:W3CDTF">2024-11-18T08:51:39Z</dcterms:modified>
</cp:coreProperties>
</file>